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84"/>
  <c r="H183"/>
  <c r="H182"/>
  <c r="G185"/>
  <c r="H185" s="1"/>
  <c r="G186"/>
  <c r="H186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98" i="1"/>
  <c r="H199" s="1"/>
  <c r="H200" s="1"/>
  <c r="H210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M22"/>
  <c r="L18"/>
  <c r="L19"/>
  <c r="I18"/>
  <c r="L3"/>
  <c r="I16"/>
  <c r="I19"/>
  <c r="I15"/>
  <c r="I14"/>
  <c r="I20"/>
  <c r="G4"/>
  <c r="N13" s="1"/>
  <c r="I4"/>
  <c r="G12"/>
  <c r="G14"/>
  <c r="G17"/>
  <c r="J15"/>
  <c r="J19"/>
  <c r="G13"/>
  <c r="D24"/>
  <c r="H16"/>
  <c r="H14"/>
  <c r="H19"/>
  <c r="H15"/>
  <c r="H18"/>
  <c r="H12"/>
  <c r="F24"/>
  <c r="K3"/>
  <c r="P22" l="1"/>
  <c r="H20"/>
  <c r="H22" s="1"/>
  <c r="H17"/>
  <c r="H13"/>
  <c r="J14"/>
  <c r="G16"/>
  <c r="L20"/>
  <c r="O19"/>
  <c r="O18"/>
  <c r="G22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J22" l="1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<sst xmlns="http://schemas.openxmlformats.org/spreadsheetml/2006/main" count="490" uniqueCount="387">
  <si>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</si>
  <si>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</si>
  <si>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</si>
  <si>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</si>
  <si>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</si>
  <si>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</si>
  <si>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</si>
  <si>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</si>
  <si>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</si>
  <si>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</si>
  <si>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</si>
  <si>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</si>
  <si>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</si>
  <si>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</si>
  <si>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</si>
  <si>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</si>
  <si>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</si>
  <si>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</si>
  <si>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</si>
  <si>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</si>
  <si>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</si>
  <si>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</si>
  <si>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</si>
  <si>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</si>
  <si>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</si>
  <si>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</si>
  <si>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</si>
  <si>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</si>
  <si>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</si>
  <si>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</si>
  <si>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</si>
  <si>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</si>
  <si>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</si>
  <si>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</si>
  <si>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</si>
  <si>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</si>
  <si>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</si>
  <si>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</si>
  <si>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</si>
  <si>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</si>
  <si>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</si>
  <si>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</si>
  <si>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</si>
  <si>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</si>
  <si>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</si>
  <si>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</si>
  <si>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</si>
  <si>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</si>
  <si>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</si>
  <si>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</si>
  <si>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</si>
  <si>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</si>
  <si>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</si>
  <si>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</si>
  <si>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</si>
  <si>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</si>
  <si>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</si>
  <si>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</si>
  <si>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</si>
  <si>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</si>
  <si>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</si>
  <si>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</si>
  <si>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</si>
  <si>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</si>
  <si>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</si>
  <si>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</si>
  <si>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</si>
  <si>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</si>
  <si>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</si>
  <si>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</si>
  <si>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</si>
  <si>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</si>
  <si>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</si>
  <si>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</si>
  <si>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</si>
  <si>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</si>
  <si>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</si>
  <si>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</si>
  <si>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</si>
  <si>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</si>
  <si>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</si>
  <si>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</si>
  <si>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</si>
  <si>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</si>
  <si>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</si>
  <si>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</si>
  <si>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</si>
  <si>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</si>
  <si>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</si>
  <si>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</si>
  <si>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</si>
  <si>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</si>
  <si>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</si>
  <si>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</si>
  <si>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</si>
  <si>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</si>
  <si>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</si>
  <si>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</si>
  <si>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</si>
  <si>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</si>
  <si>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</si>
  <si>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</si>
  <si>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</si>
  <si>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</si>
  <si>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</si>
  <si>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</si>
  <si>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</si>
  <si>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</si>
  <si>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</si>
  <si>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</si>
  <si>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</si>
  <si>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</si>
  <si>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</si>
  <si>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</si>
  <si>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</si>
  <si>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</si>
  <si>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</si>
  <si>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</si>
  <si>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</si>
  <si>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</si>
  <si>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</si>
  <si>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</si>
  <si>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</si>
  <si>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</si>
  <si>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</si>
  <si>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</si>
  <si>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</si>
  <si>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</si>
  <si>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</si>
  <si>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</si>
  <si>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</si>
  <si>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</si>
  <si>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</si>
  <si>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</si>
  <si>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</si>
  <si>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</si>
  <si>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</si>
  <si>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</si>
  <si>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</si>
  <si>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</si>
  <si>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</si>
  <si>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</si>
  <si>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</si>
  <si>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</si>
  <si>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</si>
  <si>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</si>
  <si>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</si>
  <si>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</si>
  <si>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</si>
  <si>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</si>
  <si>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</si>
  <si>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</si>
  <si>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</si>
  <si>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</si>
  <si>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</si>
  <si>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</si>
  <si>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</si>
  <si>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</si>
  <si>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</si>
  <si>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</si>
  <si>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</si>
  <si>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</si>
  <si>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</si>
  <si>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</si>
  <si>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</si>
  <si>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</si>
  <si>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</si>
  <si>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</si>
  <si>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</si>
  <si>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</si>
  <si>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</si>
  <si>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</si>
  <si>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</si>
  <si>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</si>
  <si>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</si>
  <si>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</si>
  <si>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</si>
  <si>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</si>
  <si>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</si>
  <si>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</si>
  <si>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</si>
  <si>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</si>
  <si>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</si>
  <si>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</si>
  <si>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</si>
  <si>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</si>
  <si>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</si>
  <si>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</si>
  <si>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</si>
  <si>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</si>
  <si>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</si>
  <si>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</si>
  <si>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</si>
  <si>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</si>
  <si>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</si>
  <si>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</si>
  <si>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</si>
  <si>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</si>
  <si>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</si>
  <si>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</si>
  <si>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</si>
  <si>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</si>
  <si>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</si>
  <si>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</si>
  <si>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</si>
  <si>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</si>
  <si>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</si>
  <si>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</si>
  <si>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</si>
  <si>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</si>
  <si>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</si>
  <si>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</si>
  <si>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</si>
  <si>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</si>
  <si>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</si>
  <si>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</si>
  <si>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</si>
  <si>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</si>
  <si>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</si>
  <si>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</si>
  <si>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</si>
  <si>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</si>
  <si>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</si>
  <si>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</si>
  <si>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</si>
  <si>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</si>
  <si>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</si>
  <si>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</si>
  <si>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</si>
  <si>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</si>
  <si>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</si>
  <si>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</si>
  <si>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</si>
  <si>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</si>
  <si>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</si>
  <si>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</si>
  <si>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</si>
  <si>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</si>
  <si>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</si>
  <si>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</si>
  <si>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</si>
  <si>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</si>
  <si>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</si>
  <si>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</si>
  <si>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</si>
  <si>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</si>
  <si>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</si>
  <si>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</si>
  <si>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</si>
  <si>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</si>
  <si>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</si>
  <si>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</si>
  <si>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</si>
  <si>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</si>
  <si>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</si>
  <si>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</si>
  <si>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</si>
  <si>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</si>
  <si>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</si>
  <si>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</si>
  <si>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</si>
  <si>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</si>
  <si>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</si>
  <si>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</si>
  <si>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</si>
  <si>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</si>
  <si>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</si>
  <si>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</si>
  <si>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</si>
  <si>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</si>
  <si>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</si>
  <si>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</si>
  <si>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</si>
  <si>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</si>
  <si>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</si>
  <si>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</si>
  <si>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</si>
  <si>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</si>
  <si>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</si>
  <si>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</si>
  <si>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</si>
  <si>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</si>
  <si>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</si>
  <si>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</si>
  <si>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</si>
  <si>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</si>
  <si>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</si>
  <si>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</si>
  <si>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</si>
  <si>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</si>
  <si>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</si>
  <si>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</si>
  <si>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</si>
  <si>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</si>
  <si>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</si>
  <si>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</si>
  <si>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</si>
  <si>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</si>
  <si>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</si>
  <si>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</si>
  <si>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</si>
  <si>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</si>
  <si>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</si>
  <si>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</si>
  <si>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</si>
  <si>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</si>
  <si>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</si>
  <si>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</si>
  <si>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</si>
  <si>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</si>
  <si>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</si>
  <si>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</si>
  <si>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</si>
  <si>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</si>
  <si>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</si>
  <si>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</si>
  <si>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</si>
  <si>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</si>
  <si>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</si>
  <si>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</si>
  <si>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</si>
  <si>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</si>
  <si>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</si>
  <si>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</si>
  <si>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</si>
  <si>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</si>
  <si>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</si>
  <si>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</si>
  <si>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</si>
  <si>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</si>
  <si>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</si>
  <si>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</si>
  <si>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</si>
  <si>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</si>
  <si>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</si>
  <si>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</si>
  <si>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</si>
  <si>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</si>
  <si>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</si>
  <si>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</si>
  <si>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</si>
  <si>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</si>
  <si>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</si>
  <si>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</si>
  <si>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</si>
  <si>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</si>
  <si>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</si>
  <si>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</si>
  <si>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</si>
  <si>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</si>
  <si>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</si>
  <si>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</si>
  <si>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porcelana</t>
  </si>
  <si>
    <t>visible</t>
  </si>
  <si>
    <t>vinilica</t>
  </si>
  <si>
    <t>puerta de fierro estructural</t>
  </si>
  <si>
    <t>medio doble transparente</t>
  </si>
  <si>
    <t>puertas</t>
  </si>
  <si>
    <t>Habitacional y comercial</t>
  </si>
  <si>
    <t>ECONOMICO</t>
  </si>
  <si>
    <t>INTEGRO</t>
  </si>
  <si>
    <t>LUIS FERNANDO MOYA AGUAYO</t>
  </si>
  <si>
    <t>AMACUECA JALISCO</t>
  </si>
  <si>
    <t>AYUNTAMIENTO DE AMACUECA</t>
  </si>
  <si>
    <t>AYUNTAMIENTO No. 2</t>
  </si>
  <si>
    <t>CAMPO DEPORTIVO</t>
  </si>
  <si>
    <t xml:space="preserve">TOTALIDAD DEL CAMPO DEPORTIVO DE AMACUECA UBICADO </t>
  </si>
  <si>
    <t>ENTRE LAS CALLES HIDALGO Y VICENTE GUERRERO</t>
  </si>
  <si>
    <t>DE ANGEL MEZA.</t>
  </si>
  <si>
    <t>50 MTS</t>
  </si>
  <si>
    <t>HIDALGO</t>
  </si>
  <si>
    <t>CALLE VICENTE GUERRERO</t>
  </si>
  <si>
    <t>CALLE HIDALGO</t>
  </si>
  <si>
    <t>TOTALIDAD</t>
  </si>
  <si>
    <t>MODERNO</t>
  </si>
  <si>
    <t xml:space="preserve">CANCHA DEPORTINA INSTALACIONES DE GRADERIAS , ILUMINACION BAÑOS, TALLERES </t>
  </si>
  <si>
    <t>MER</t>
  </si>
  <si>
    <t>PUBLICA</t>
  </si>
  <si>
    <t>REGULAR</t>
  </si>
  <si>
    <t>DEMERITOS DEL 50%</t>
  </si>
  <si>
    <t>11,018.00 M2</t>
  </si>
  <si>
    <t>EN 57.23 METROS CON CALLE HIDALGO</t>
  </si>
  <si>
    <t>EN 167.78 MTS. CON CALLE VICENTE GUERRERO Y EN LINIEA QUEBRADA CON HEREDEROS</t>
  </si>
  <si>
    <t>EN 108.22 MTS. CON HEREDEROS DE ANTONIO NARVAEZ</t>
  </si>
  <si>
    <t>EN 59.30 METROS EN LINIA QUEBRADA CON RAMONA CRUZ</t>
  </si>
  <si>
    <t>AGUA, LUZ, DRENAJE, CALLES EMPEDRADAS, TELEFONO, CABLE.</t>
  </si>
  <si>
    <t>AVALÚO PARA TRANSMISIÓN DE DOMINIO CON VALORES COMERCIALES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</si>
</sst>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0" xfId="0" applyFont="1"/>
    <xf numFmtId="0" fontId="7" fillId="0" borderId="39" xfId="0" applyFont="1" applyFill="1" applyBorder="1" applyAlignment="1" applyProtection="1">
      <alignment horizontal="center"/>
      <protection locked="0"/>
    </xf>
    <xf numFmtId="166" fontId="0" fillId="0" borderId="46" xfId="2" applyFont="1" applyFill="1" applyBorder="1" applyProtection="1"/>
    <xf numFmtId="0" fontId="1" fillId="0" borderId="0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13955</xdr:colOff>
      <xdr:row>138</xdr:row>
      <xdr:rowOff>160357</xdr:rowOff>
    </xdr:from>
    <xdr:ext cx="264560" cy="915700"/>
    <xdr:sp macro="" textlink="">
      <xdr:nvSpPr>
        <xdr:cNvPr id="96" name="95 CuadroTexto"/>
        <xdr:cNvSpPr txBox="1"/>
      </xdr:nvSpPr>
      <xdr:spPr>
        <a:xfrm rot="5551487">
          <a:off x="5041435" y="22745852"/>
          <a:ext cx="915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Calle</a:t>
          </a:r>
          <a:r>
            <a:rPr lang="es-ES" sz="1100" baseline="0"/>
            <a:t> hidalgo</a:t>
          </a:r>
          <a:endParaRPr lang="es-ES" sz="1100"/>
        </a:p>
      </xdr:txBody>
    </xdr:sp>
    <xdr:clientData/>
  </xdr:oneCellAnchor>
  <xdr:oneCellAnchor>
    <xdr:from>
      <xdr:col>2</xdr:col>
      <xdr:colOff>570550</xdr:colOff>
      <xdr:row>144</xdr:row>
      <xdr:rowOff>133349</xdr:rowOff>
    </xdr:from>
    <xdr:ext cx="1485471" cy="264560"/>
    <xdr:sp macro="" textlink="">
      <xdr:nvSpPr>
        <xdr:cNvPr id="97" name="96 CuadroTexto"/>
        <xdr:cNvSpPr txBox="1"/>
      </xdr:nvSpPr>
      <xdr:spPr>
        <a:xfrm>
          <a:off x="3151825" y="23393399"/>
          <a:ext cx="14854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Calle</a:t>
          </a:r>
          <a:r>
            <a:rPr lang="es-ES" sz="1100" baseline="0"/>
            <a:t> Vicente Guerrero</a:t>
          </a:r>
          <a:endParaRPr lang="es-ES" sz="1100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504825</xdr:colOff>
      <xdr:row>73</xdr:row>
      <xdr:rowOff>9526</xdr:rowOff>
    </xdr:from>
    <xdr:to>
      <xdr:col>7</xdr:col>
      <xdr:colOff>676275</xdr:colOff>
      <xdr:row>86</xdr:row>
      <xdr:rowOff>49565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1966"/>
        <a:stretch>
          <a:fillRect/>
        </a:stretch>
      </xdr:blipFill>
      <xdr:spPr bwMode="auto">
        <a:xfrm>
          <a:off x="4143375" y="11858626"/>
          <a:ext cx="3362325" cy="2126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800101</xdr:colOff>
      <xdr:row>83</xdr:row>
      <xdr:rowOff>142876</xdr:rowOff>
    </xdr:from>
    <xdr:to>
      <xdr:col>4</xdr:col>
      <xdr:colOff>838200</xdr:colOff>
      <xdr:row>93</xdr:row>
      <xdr:rowOff>19054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4495799" y="14297028"/>
          <a:ext cx="1447803" cy="3809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79</xdr:row>
      <xdr:rowOff>76200</xdr:rowOff>
    </xdr:from>
    <xdr:to>
      <xdr:col>7</xdr:col>
      <xdr:colOff>104774</xdr:colOff>
      <xdr:row>88</xdr:row>
      <xdr:rowOff>76203</xdr:rowOff>
    </xdr:to>
    <xdr:cxnSp macro="">
      <xdr:nvCxnSpPr>
        <xdr:cNvPr id="73" name="72 Conector recto de flecha"/>
        <xdr:cNvCxnSpPr/>
      </xdr:nvCxnSpPr>
      <xdr:spPr bwMode="auto">
        <a:xfrm rot="5400000" flipH="1" flipV="1">
          <a:off x="6191248" y="13582652"/>
          <a:ext cx="1447803" cy="3809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134</xdr:row>
      <xdr:rowOff>123825</xdr:rowOff>
    </xdr:from>
    <xdr:to>
      <xdr:col>4</xdr:col>
      <xdr:colOff>923925</xdr:colOff>
      <xdr:row>135</xdr:row>
      <xdr:rowOff>0</xdr:rowOff>
    </xdr:to>
    <xdr:cxnSp macro="">
      <xdr:nvCxnSpPr>
        <xdr:cNvPr id="75" name="74 Conector recto"/>
        <xdr:cNvCxnSpPr/>
      </xdr:nvCxnSpPr>
      <xdr:spPr bwMode="auto">
        <a:xfrm>
          <a:off x="2276475" y="21736050"/>
          <a:ext cx="3048000" cy="381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552451</xdr:colOff>
      <xdr:row>134</xdr:row>
      <xdr:rowOff>133350</xdr:rowOff>
    </xdr:from>
    <xdr:to>
      <xdr:col>1</xdr:col>
      <xdr:colOff>752476</xdr:colOff>
      <xdr:row>142</xdr:row>
      <xdr:rowOff>9525</xdr:rowOff>
    </xdr:to>
    <xdr:cxnSp macro="">
      <xdr:nvCxnSpPr>
        <xdr:cNvPr id="77" name="76 Conector recto"/>
        <xdr:cNvCxnSpPr/>
      </xdr:nvCxnSpPr>
      <xdr:spPr bwMode="auto">
        <a:xfrm rot="5400000">
          <a:off x="1581151" y="22231350"/>
          <a:ext cx="1171575" cy="2000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142</xdr:row>
      <xdr:rowOff>19050</xdr:rowOff>
    </xdr:from>
    <xdr:to>
      <xdr:col>1</xdr:col>
      <xdr:colOff>1047750</xdr:colOff>
      <xdr:row>145</xdr:row>
      <xdr:rowOff>0</xdr:rowOff>
    </xdr:to>
    <xdr:cxnSp macro="">
      <xdr:nvCxnSpPr>
        <xdr:cNvPr id="79" name="78 Conector recto"/>
        <xdr:cNvCxnSpPr/>
      </xdr:nvCxnSpPr>
      <xdr:spPr bwMode="auto">
        <a:xfrm>
          <a:off x="2057400" y="22926675"/>
          <a:ext cx="504825" cy="4953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1047750</xdr:colOff>
      <xdr:row>144</xdr:row>
      <xdr:rowOff>123825</xdr:rowOff>
    </xdr:from>
    <xdr:to>
      <xdr:col>4</xdr:col>
      <xdr:colOff>523875</xdr:colOff>
      <xdr:row>144</xdr:row>
      <xdr:rowOff>152400</xdr:rowOff>
    </xdr:to>
    <xdr:cxnSp macro="">
      <xdr:nvCxnSpPr>
        <xdr:cNvPr id="81" name="80 Conector recto"/>
        <xdr:cNvCxnSpPr/>
      </xdr:nvCxnSpPr>
      <xdr:spPr bwMode="auto">
        <a:xfrm flipV="1">
          <a:off x="2562225" y="23383875"/>
          <a:ext cx="2362200" cy="2857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141</xdr:row>
      <xdr:rowOff>85725</xdr:rowOff>
    </xdr:from>
    <xdr:to>
      <xdr:col>5</xdr:col>
      <xdr:colOff>0</xdr:colOff>
      <xdr:row>144</xdr:row>
      <xdr:rowOff>104775</xdr:rowOff>
    </xdr:to>
    <xdr:cxnSp macro="">
      <xdr:nvCxnSpPr>
        <xdr:cNvPr id="83" name="82 Conector recto"/>
        <xdr:cNvCxnSpPr/>
      </xdr:nvCxnSpPr>
      <xdr:spPr bwMode="auto">
        <a:xfrm rot="5400000" flipH="1" flipV="1">
          <a:off x="4876800" y="22888575"/>
          <a:ext cx="533400" cy="4191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942976</xdr:colOff>
      <xdr:row>135</xdr:row>
      <xdr:rowOff>9524</xdr:rowOff>
    </xdr:from>
    <xdr:to>
      <xdr:col>5</xdr:col>
      <xdr:colOff>9526</xdr:colOff>
      <xdr:row>141</xdr:row>
      <xdr:rowOff>76199</xdr:rowOff>
    </xdr:to>
    <xdr:cxnSp macro="">
      <xdr:nvCxnSpPr>
        <xdr:cNvPr id="85" name="84 Conector recto"/>
        <xdr:cNvCxnSpPr/>
      </xdr:nvCxnSpPr>
      <xdr:spPr bwMode="auto">
        <a:xfrm rot="16200000" flipH="1">
          <a:off x="4833938" y="22293262"/>
          <a:ext cx="1038225" cy="1905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146</xdr:row>
      <xdr:rowOff>142875</xdr:rowOff>
    </xdr:from>
    <xdr:to>
      <xdr:col>5</xdr:col>
      <xdr:colOff>0</xdr:colOff>
      <xdr:row>147</xdr:row>
      <xdr:rowOff>0</xdr:rowOff>
    </xdr:to>
    <xdr:cxnSp macro="">
      <xdr:nvCxnSpPr>
        <xdr:cNvPr id="89" name="88 Conector recto"/>
        <xdr:cNvCxnSpPr/>
      </xdr:nvCxnSpPr>
      <xdr:spPr bwMode="auto">
        <a:xfrm>
          <a:off x="2276475" y="23726775"/>
          <a:ext cx="3076575" cy="1905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295279</xdr:colOff>
      <xdr:row>133</xdr:row>
      <xdr:rowOff>28574</xdr:rowOff>
    </xdr:from>
    <xdr:to>
      <xdr:col>5</xdr:col>
      <xdr:colOff>304802</xdr:colOff>
      <xdr:row>146</xdr:row>
      <xdr:rowOff>3</xdr:rowOff>
    </xdr:to>
    <xdr:cxnSp macro="">
      <xdr:nvCxnSpPr>
        <xdr:cNvPr id="92" name="91 Conector recto"/>
        <xdr:cNvCxnSpPr/>
      </xdr:nvCxnSpPr>
      <xdr:spPr bwMode="auto">
        <a:xfrm rot="5400000">
          <a:off x="4600576" y="22526627"/>
          <a:ext cx="2105029" cy="952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146</xdr:row>
      <xdr:rowOff>0</xdr:rowOff>
    </xdr:from>
    <xdr:to>
      <xdr:col>6</xdr:col>
      <xdr:colOff>866775</xdr:colOff>
      <xdr:row>146</xdr:row>
      <xdr:rowOff>9525</xdr:rowOff>
    </xdr:to>
    <xdr:cxnSp macro="">
      <xdr:nvCxnSpPr>
        <xdr:cNvPr id="101" name="100 Conector recto"/>
        <xdr:cNvCxnSpPr/>
      </xdr:nvCxnSpPr>
      <xdr:spPr bwMode="auto">
        <a:xfrm>
          <a:off x="5638800" y="23583900"/>
          <a:ext cx="1162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147</xdr:row>
      <xdr:rowOff>9525</xdr:rowOff>
    </xdr:from>
    <xdr:to>
      <xdr:col>6</xdr:col>
      <xdr:colOff>876300</xdr:colOff>
      <xdr:row>147</xdr:row>
      <xdr:rowOff>19050</xdr:rowOff>
    </xdr:to>
    <xdr:cxnSp macro="">
      <xdr:nvCxnSpPr>
        <xdr:cNvPr id="108" name="107 Conector recto"/>
        <xdr:cNvCxnSpPr/>
      </xdr:nvCxnSpPr>
      <xdr:spPr bwMode="auto">
        <a:xfrm>
          <a:off x="5648325" y="23755350"/>
          <a:ext cx="1162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276224</xdr:colOff>
      <xdr:row>147</xdr:row>
      <xdr:rowOff>9525</xdr:rowOff>
    </xdr:from>
    <xdr:to>
      <xdr:col>5</xdr:col>
      <xdr:colOff>285749</xdr:colOff>
      <xdr:row>152</xdr:row>
      <xdr:rowOff>152400</xdr:rowOff>
    </xdr:to>
    <xdr:cxnSp macro="">
      <xdr:nvCxnSpPr>
        <xdr:cNvPr id="110" name="109 Conector recto"/>
        <xdr:cNvCxnSpPr/>
      </xdr:nvCxnSpPr>
      <xdr:spPr bwMode="auto">
        <a:xfrm rot="16200000" flipH="1">
          <a:off x="5157787" y="24226837"/>
          <a:ext cx="95250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147</xdr:row>
      <xdr:rowOff>1</xdr:rowOff>
    </xdr:from>
    <xdr:to>
      <xdr:col>5</xdr:col>
      <xdr:colOff>9525</xdr:colOff>
      <xdr:row>152</xdr:row>
      <xdr:rowOff>104776</xdr:rowOff>
    </xdr:to>
    <xdr:cxnSp macro="">
      <xdr:nvCxnSpPr>
        <xdr:cNvPr id="112" name="111 Conector recto"/>
        <xdr:cNvCxnSpPr/>
      </xdr:nvCxnSpPr>
      <xdr:spPr bwMode="auto">
        <a:xfrm rot="5400000">
          <a:off x="4900613" y="24198263"/>
          <a:ext cx="91440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138</xdr:row>
      <xdr:rowOff>57151</xdr:rowOff>
    </xdr:from>
    <xdr:to>
      <xdr:col>7</xdr:col>
      <xdr:colOff>742950</xdr:colOff>
      <xdr:row>140</xdr:row>
      <xdr:rowOff>133351</xdr:rowOff>
    </xdr:to>
    <xdr:sp macro="" textlink="">
      <xdr:nvSpPr>
        <xdr:cNvPr id="114" name="113 CuadroTexto"/>
        <xdr:cNvSpPr txBox="1"/>
      </xdr:nvSpPr>
      <xdr:spPr>
        <a:xfrm>
          <a:off x="5715000" y="22317076"/>
          <a:ext cx="1857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NORTE :EN   57. 33METROS CON CALLE HIDALGO</a:t>
          </a:r>
        </a:p>
      </xdr:txBody>
    </xdr:sp>
    <xdr:clientData/>
  </xdr:twoCellAnchor>
  <xdr:twoCellAnchor>
    <xdr:from>
      <xdr:col>2</xdr:col>
      <xdr:colOff>104775</xdr:colOff>
      <xdr:row>146</xdr:row>
      <xdr:rowOff>152400</xdr:rowOff>
    </xdr:from>
    <xdr:to>
      <xdr:col>4</xdr:col>
      <xdr:colOff>666750</xdr:colOff>
      <xdr:row>150</xdr:row>
      <xdr:rowOff>28575</xdr:rowOff>
    </xdr:to>
    <xdr:sp macro="" textlink="">
      <xdr:nvSpPr>
        <xdr:cNvPr id="115" name="114 CuadroTexto"/>
        <xdr:cNvSpPr txBox="1"/>
      </xdr:nvSpPr>
      <xdr:spPr>
        <a:xfrm>
          <a:off x="2686050" y="23736300"/>
          <a:ext cx="23812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AL ORIENTE:</a:t>
          </a:r>
          <a:r>
            <a:rPr lang="es-ES" sz="800"/>
            <a:t> EN 167.78  MTS. CON CALLE VICENTE GUERRERO Y EN LINIEA QUEBRADA CON HEREDEROS DE ANGEL MEZA.</a:t>
          </a:r>
        </a:p>
      </xdr:txBody>
    </xdr:sp>
    <xdr:clientData/>
  </xdr:twoCellAnchor>
  <xdr:twoCellAnchor>
    <xdr:from>
      <xdr:col>0</xdr:col>
      <xdr:colOff>142875</xdr:colOff>
      <xdr:row>135</xdr:row>
      <xdr:rowOff>28575</xdr:rowOff>
    </xdr:from>
    <xdr:to>
      <xdr:col>1</xdr:col>
      <xdr:colOff>485775</xdr:colOff>
      <xdr:row>138</xdr:row>
      <xdr:rowOff>123825</xdr:rowOff>
    </xdr:to>
    <xdr:sp macro="" textlink="">
      <xdr:nvSpPr>
        <xdr:cNvPr id="116" name="115 CuadroTexto"/>
        <xdr:cNvSpPr txBox="1"/>
      </xdr:nvSpPr>
      <xdr:spPr>
        <a:xfrm>
          <a:off x="142875" y="21802725"/>
          <a:ext cx="1857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SUR  :EN 59.30  METROS EN LINIA QUEBRADA CON RAMONA CRUZ</a:t>
          </a:r>
        </a:p>
      </xdr:txBody>
    </xdr:sp>
    <xdr:clientData/>
  </xdr:twoCellAnchor>
  <xdr:twoCellAnchor>
    <xdr:from>
      <xdr:col>1</xdr:col>
      <xdr:colOff>895350</xdr:colOff>
      <xdr:row>130</xdr:row>
      <xdr:rowOff>114300</xdr:rowOff>
    </xdr:from>
    <xdr:to>
      <xdr:col>4</xdr:col>
      <xdr:colOff>495300</xdr:colOff>
      <xdr:row>134</xdr:row>
      <xdr:rowOff>9525</xdr:rowOff>
    </xdr:to>
    <xdr:sp macro="" textlink="">
      <xdr:nvSpPr>
        <xdr:cNvPr id="117" name="116 CuadroTexto"/>
        <xdr:cNvSpPr txBox="1"/>
      </xdr:nvSpPr>
      <xdr:spPr>
        <a:xfrm>
          <a:off x="2409825" y="21078825"/>
          <a:ext cx="24860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AL PONIENTE:</a:t>
          </a:r>
          <a:r>
            <a:rPr lang="es-ES" sz="800"/>
            <a:t> :EN 108.22</a:t>
          </a:r>
          <a:r>
            <a:rPr lang="es-ES" sz="800" baseline="0"/>
            <a:t> </a:t>
          </a:r>
          <a:r>
            <a:rPr lang="es-ES" sz="800"/>
            <a:t>MTS. CON HEREDEROS DE ANTONIO NARVAEZ</a:t>
          </a:r>
        </a:p>
      </xdr:txBody>
    </xdr:sp>
    <xdr:clientData/>
  </xdr:twoCellAnchor>
  <xdr:twoCellAnchor editAs="oneCell">
    <xdr:from>
      <xdr:col>0</xdr:col>
      <xdr:colOff>571500</xdr:colOff>
      <xdr:row>239</xdr:row>
      <xdr:rowOff>9525</xdr:rowOff>
    </xdr:from>
    <xdr:to>
      <xdr:col>2</xdr:col>
      <xdr:colOff>704850</xdr:colOff>
      <xdr:row>252</xdr:row>
      <xdr:rowOff>152400</xdr:rowOff>
    </xdr:to>
    <xdr:pic>
      <xdr:nvPicPr>
        <xdr:cNvPr id="26" name="25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38252400"/>
          <a:ext cx="2714625" cy="2247900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239</xdr:row>
      <xdr:rowOff>0</xdr:rowOff>
    </xdr:from>
    <xdr:to>
      <xdr:col>7</xdr:col>
      <xdr:colOff>323850</xdr:colOff>
      <xdr:row>253</xdr:row>
      <xdr:rowOff>133350</xdr:rowOff>
    </xdr:to>
    <xdr:pic>
      <xdr:nvPicPr>
        <xdr:cNvPr id="27" name="26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0" y="38242875"/>
          <a:ext cx="2962275" cy="24003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259</xdr:row>
      <xdr:rowOff>95250</xdr:rowOff>
    </xdr:from>
    <xdr:to>
      <xdr:col>5</xdr:col>
      <xdr:colOff>19050</xdr:colOff>
      <xdr:row>274</xdr:row>
      <xdr:rowOff>28575</xdr:rowOff>
    </xdr:to>
    <xdr:pic>
      <xdr:nvPicPr>
        <xdr:cNvPr id="28" name="27 Imagen" descr="la foto _0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33625" y="41576625"/>
          <a:ext cx="3038475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148" workbookViewId="0">
      <selection activeCell="F170" sqref="F170:G170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361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294" t="s">
        <v>364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362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339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/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84</v>
      </c>
    </row>
    <row r="10" spans="1:8">
      <c r="A10" s="144" t="s">
        <v>10</v>
      </c>
      <c r="B10" s="227" t="s">
        <v>363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363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364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365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366</v>
      </c>
      <c r="C15" s="1"/>
      <c r="D15" s="1"/>
      <c r="E15" s="1"/>
      <c r="F15" s="129"/>
      <c r="G15" s="1"/>
      <c r="H15" s="143"/>
    </row>
    <row r="16" spans="1:8">
      <c r="A16" s="144"/>
      <c r="B16" s="1" t="s">
        <v>367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377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349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348</v>
      </c>
      <c r="D27" s="1"/>
      <c r="E27" s="1"/>
      <c r="F27" s="1"/>
      <c r="G27" s="1"/>
      <c r="H27" s="143"/>
    </row>
    <row r="28" spans="1:8">
      <c r="A28" s="142"/>
      <c r="B28" s="149" t="s">
        <v>340</v>
      </c>
      <c r="C28" s="1" t="s">
        <v>385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2">
        <v>0.6</v>
      </c>
      <c r="D32" s="1"/>
      <c r="E32" s="1" t="s">
        <v>21</v>
      </c>
      <c r="F32" s="1"/>
      <c r="G32" s="1"/>
      <c r="H32" s="292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347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84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322</v>
      </c>
      <c r="B41" s="298" t="s">
        <v>381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323</v>
      </c>
      <c r="B43" s="298" t="s">
        <v>384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350</v>
      </c>
      <c r="B45" s="298" t="s">
        <v>382</v>
      </c>
      <c r="C45" s="1"/>
      <c r="D45" s="1"/>
      <c r="E45" s="1"/>
      <c r="F45" s="1"/>
      <c r="G45" s="1"/>
      <c r="H45" s="143"/>
    </row>
    <row r="46" spans="1:8">
      <c r="A46" s="151"/>
      <c r="B46" s="247" t="s">
        <v>368</v>
      </c>
      <c r="C46" s="1"/>
      <c r="D46" s="1"/>
      <c r="E46" s="1"/>
      <c r="F46" s="1"/>
      <c r="G46" s="1"/>
      <c r="H46" s="143"/>
    </row>
    <row r="47" spans="1:8">
      <c r="A47" s="144" t="s">
        <v>351</v>
      </c>
      <c r="B47" s="298" t="s">
        <v>383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302" t="s">
        <v>341</v>
      </c>
      <c r="B50" s="303"/>
      <c r="C50" s="227"/>
      <c r="D50" s="1"/>
      <c r="E50" s="1" t="s">
        <v>331</v>
      </c>
      <c r="F50" s="1"/>
      <c r="G50" s="1"/>
      <c r="H50" s="244" t="s">
        <v>380</v>
      </c>
    </row>
    <row r="51" spans="1:8">
      <c r="A51" s="151"/>
      <c r="B51" s="1"/>
      <c r="C51" s="1"/>
      <c r="D51" s="1"/>
      <c r="E51" s="1"/>
      <c r="F51" s="1" t="s">
        <v>332</v>
      </c>
      <c r="G51" s="1"/>
      <c r="H51" s="244"/>
    </row>
    <row r="52" spans="1:8">
      <c r="A52" s="302" t="s">
        <v>333</v>
      </c>
      <c r="B52" s="303"/>
      <c r="C52" s="268" t="s">
        <v>358</v>
      </c>
      <c r="D52" s="1"/>
      <c r="E52" s="1" t="s">
        <v>334</v>
      </c>
      <c r="F52" s="1"/>
      <c r="G52" s="1"/>
      <c r="H52" s="143"/>
    </row>
    <row r="53" spans="1:8">
      <c r="A53" s="302" t="s">
        <v>335</v>
      </c>
      <c r="B53" s="303"/>
      <c r="C53" s="1"/>
      <c r="D53" s="1"/>
      <c r="E53" s="1" t="s">
        <v>336</v>
      </c>
      <c r="F53" s="1"/>
      <c r="G53" s="1"/>
      <c r="H53" s="143"/>
    </row>
    <row r="54" spans="1:8">
      <c r="A54" s="302" t="s">
        <v>337</v>
      </c>
      <c r="B54" s="303"/>
      <c r="C54" s="1"/>
      <c r="D54" s="1"/>
      <c r="E54" s="1"/>
      <c r="F54" s="1"/>
      <c r="G54" s="1"/>
      <c r="H54" s="143"/>
    </row>
    <row r="55" spans="1:8">
      <c r="A55" s="302" t="s">
        <v>338</v>
      </c>
      <c r="B55" s="303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339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342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259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234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 t="s">
        <v>261</v>
      </c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261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284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/>
      <c r="C76" s="260"/>
      <c r="D76" s="260"/>
      <c r="E76" s="260"/>
      <c r="F76" s="260"/>
      <c r="G76" s="260"/>
      <c r="H76" s="261"/>
    </row>
    <row r="77" spans="1:8">
      <c r="A77" s="151" t="s">
        <v>31</v>
      </c>
      <c r="B77" s="262" t="s">
        <v>262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32</v>
      </c>
      <c r="B79" s="264" t="s">
        <v>237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33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34</v>
      </c>
      <c r="B82" s="265" t="s">
        <v>239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35</v>
      </c>
      <c r="B84" s="265" t="s">
        <v>239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36</v>
      </c>
      <c r="B86" s="116" t="s">
        <v>265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37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 t="s">
        <v>372</v>
      </c>
      <c r="H89" s="261"/>
    </row>
    <row r="90" spans="1:8">
      <c r="A90" s="151" t="s">
        <v>38</v>
      </c>
      <c r="B90" s="114" t="s">
        <v>267</v>
      </c>
      <c r="C90" s="260"/>
      <c r="D90" s="260"/>
      <c r="E90" s="260"/>
      <c r="F90" s="260"/>
      <c r="G90" s="260"/>
      <c r="H90" s="261"/>
    </row>
    <row r="91" spans="1:8">
      <c r="A91" s="151" t="s">
        <v>39</v>
      </c>
      <c r="B91" s="264" t="s">
        <v>354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40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84</v>
      </c>
      <c r="C94" s="260"/>
      <c r="D94" s="260"/>
      <c r="E94" s="260" t="s">
        <v>371</v>
      </c>
      <c r="F94" s="260"/>
      <c r="G94" s="260"/>
      <c r="H94" s="261"/>
    </row>
    <row r="95" spans="1:8">
      <c r="A95" s="151" t="s">
        <v>41</v>
      </c>
      <c r="B95" s="263"/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84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42</v>
      </c>
      <c r="B97" s="116" t="s">
        <v>244</v>
      </c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43</v>
      </c>
      <c r="B99" s="262" t="s">
        <v>245</v>
      </c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44</v>
      </c>
      <c r="B101" s="262" t="s">
        <v>352</v>
      </c>
      <c r="C101" s="260"/>
      <c r="D101" s="260"/>
      <c r="E101" s="260"/>
      <c r="F101" s="260"/>
      <c r="G101" s="260"/>
      <c r="H101" s="261"/>
    </row>
    <row r="102" spans="1:8">
      <c r="A102" s="151" t="s">
        <v>45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46</v>
      </c>
      <c r="B104" s="262" t="s">
        <v>353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47</v>
      </c>
      <c r="B106" s="262" t="s">
        <v>355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48</v>
      </c>
      <c r="B108" s="262" t="s">
        <v>356</v>
      </c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49</v>
      </c>
      <c r="B110" s="262" t="s">
        <v>357</v>
      </c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50</v>
      </c>
      <c r="B112" s="262" t="s">
        <v>251</v>
      </c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51</v>
      </c>
      <c r="B114" s="266"/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339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343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53</v>
      </c>
      <c r="B125" s="246" t="s">
        <v>369</v>
      </c>
      <c r="C125" s="149" t="s">
        <v>54</v>
      </c>
      <c r="D125" s="227" t="s">
        <v>370</v>
      </c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tr">
        <f>H50</f>
        <v>11,018.00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84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84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84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84</v>
      </c>
      <c r="F138" s="1"/>
      <c r="G138" s="293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84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84</v>
      </c>
      <c r="H143" s="143"/>
    </row>
    <row r="144" spans="1:8" ht="15">
      <c r="A144" s="142"/>
      <c r="B144" s="1"/>
      <c r="C144" s="239"/>
      <c r="D144" s="1"/>
      <c r="E144" s="1"/>
      <c r="F144" s="1" t="s">
        <v>84</v>
      </c>
      <c r="G144" s="1"/>
      <c r="H144" s="143"/>
    </row>
    <row r="145" spans="1:8">
      <c r="A145" s="142"/>
      <c r="B145" s="1"/>
      <c r="C145" s="1" t="s">
        <v>84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84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84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84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84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324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325</v>
      </c>
      <c r="B159" s="225"/>
      <c r="C159" s="226" t="s">
        <v>326</v>
      </c>
      <c r="D159" s="225"/>
      <c r="E159" s="226" t="s">
        <v>327</v>
      </c>
      <c r="F159" s="225"/>
      <c r="G159" s="141" t="s">
        <v>328</v>
      </c>
      <c r="H159" s="225"/>
    </row>
    <row r="160" spans="1:8">
      <c r="A160" s="256">
        <v>11</v>
      </c>
      <c r="C160" s="257" t="s">
        <v>374</v>
      </c>
      <c r="E160" s="257" t="s">
        <v>359</v>
      </c>
      <c r="G160" s="295" t="s">
        <v>378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344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330</v>
      </c>
      <c r="B165" s="1" t="s">
        <v>375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345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386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56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58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373</v>
      </c>
      <c r="B181" s="161" t="s">
        <v>59</v>
      </c>
      <c r="C181" s="161" t="s">
        <v>60</v>
      </c>
      <c r="D181" s="161" t="s">
        <v>61</v>
      </c>
      <c r="E181" s="282" t="s">
        <v>62</v>
      </c>
      <c r="F181" s="283"/>
      <c r="G181" s="162" t="s">
        <v>63</v>
      </c>
      <c r="H181" s="159" t="s">
        <v>64</v>
      </c>
    </row>
    <row r="182" spans="1:8" ht="13.5" thickTop="1">
      <c r="A182" s="163"/>
      <c r="B182" s="251">
        <v>5256</v>
      </c>
      <c r="C182" s="230">
        <v>600</v>
      </c>
      <c r="D182" s="165">
        <v>0</v>
      </c>
      <c r="E182" s="272" t="s">
        <v>360</v>
      </c>
      <c r="F182" s="273"/>
      <c r="G182" s="231">
        <v>600</v>
      </c>
      <c r="H182" s="232">
        <f>G182*B182</f>
        <v>3153600</v>
      </c>
    </row>
    <row r="183" spans="1:8">
      <c r="A183" s="163"/>
      <c r="B183" s="164">
        <v>5762</v>
      </c>
      <c r="C183" s="287">
        <v>600</v>
      </c>
      <c r="D183" s="165">
        <v>0.5</v>
      </c>
      <c r="E183" s="296" t="s">
        <v>379</v>
      </c>
      <c r="F183" s="275"/>
      <c r="G183" s="166">
        <v>300</v>
      </c>
      <c r="H183" s="297">
        <f>B183*G183</f>
        <v>1728600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65</v>
      </c>
      <c r="B187" s="174">
        <f>SUM(B182:B186)</f>
        <v>11018</v>
      </c>
      <c r="C187" s="1"/>
      <c r="D187" s="1"/>
      <c r="E187" s="149"/>
      <c r="F187" s="129"/>
      <c r="G187" s="149" t="s">
        <v>346</v>
      </c>
      <c r="H187" s="233">
        <f>H182+H183+H184</f>
        <v>4882200</v>
      </c>
    </row>
    <row r="188" spans="1:8" ht="12.75" hidden="1" customHeight="1">
      <c r="A188" s="176"/>
      <c r="B188" s="1"/>
      <c r="C188" s="1"/>
      <c r="D188" s="1"/>
      <c r="E188" s="129"/>
      <c r="F188" s="149" t="s">
        <v>66</v>
      </c>
      <c r="G188" s="177">
        <v>1</v>
      </c>
      <c r="H188" s="233">
        <f>G188*Val_terreno</f>
        <v>4882200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4882200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67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68</v>
      </c>
      <c r="B192" s="182" t="s">
        <v>59</v>
      </c>
      <c r="C192" s="182" t="s">
        <v>69</v>
      </c>
      <c r="D192" s="182" t="s">
        <v>70</v>
      </c>
      <c r="E192" s="284" t="s">
        <v>71</v>
      </c>
      <c r="F192" s="285"/>
      <c r="G192" s="290" t="s">
        <v>63</v>
      </c>
      <c r="H192" s="183" t="s">
        <v>64</v>
      </c>
    </row>
    <row r="193" spans="1:8" ht="13.5" thickTop="1">
      <c r="A193" s="258" t="s">
        <v>376</v>
      </c>
      <c r="B193" s="229">
        <v>490</v>
      </c>
      <c r="C193" s="230">
        <v>1550</v>
      </c>
      <c r="D193" s="185">
        <v>4</v>
      </c>
      <c r="E193" s="289"/>
      <c r="F193" s="278"/>
      <c r="G193" s="235">
        <v>1550</v>
      </c>
      <c r="H193" s="234">
        <f>B193*C193</f>
        <v>759500</v>
      </c>
    </row>
    <row r="194" spans="1:8">
      <c r="A194" s="258"/>
      <c r="B194" s="229"/>
      <c r="C194" s="230"/>
      <c r="D194" s="185"/>
      <c r="E194" s="188"/>
      <c r="F194" s="269"/>
      <c r="G194" s="291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65</v>
      </c>
      <c r="B198" s="174">
        <f>SUM(B193:B197)</f>
        <v>490</v>
      </c>
      <c r="C198" s="195"/>
      <c r="D198" s="1"/>
      <c r="E198" s="1"/>
      <c r="F198" s="129"/>
      <c r="G198" s="149" t="s">
        <v>72</v>
      </c>
      <c r="H198" s="236">
        <f>SUM(H193:H197)</f>
        <v>759500</v>
      </c>
    </row>
    <row r="199" spans="1:8" ht="12.75" hidden="1" customHeight="1">
      <c r="A199" s="176"/>
      <c r="B199" s="1"/>
      <c r="C199" s="1"/>
      <c r="D199" s="1"/>
      <c r="E199" s="129"/>
      <c r="F199" s="149" t="s">
        <v>66</v>
      </c>
      <c r="G199" s="177">
        <v>1</v>
      </c>
      <c r="H199" s="233">
        <f>G199*Val_constr</f>
        <v>759500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759500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73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74</v>
      </c>
      <c r="C203" s="198" t="s">
        <v>69</v>
      </c>
      <c r="D203" s="161" t="s">
        <v>70</v>
      </c>
      <c r="E203" s="282" t="s">
        <v>75</v>
      </c>
      <c r="F203" s="198"/>
      <c r="G203" s="197" t="s">
        <v>71</v>
      </c>
      <c r="H203" s="286" t="s">
        <v>64</v>
      </c>
    </row>
    <row r="204" spans="1:8" ht="13.5" thickTop="1">
      <c r="A204" s="199" t="s">
        <v>84</v>
      </c>
      <c r="B204" s="200" t="s">
        <v>84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72</v>
      </c>
      <c r="H209" s="175">
        <f>SUM(H204:H208)</f>
        <v>0</v>
      </c>
    </row>
    <row r="210" spans="1:8" ht="12.75" hidden="1" customHeight="1">
      <c r="A210" s="176" t="s">
        <v>84</v>
      </c>
      <c r="B210" s="1"/>
      <c r="C210" s="1"/>
      <c r="D210" s="1"/>
      <c r="E210" s="129"/>
      <c r="F210" s="149" t="s">
        <v>66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84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84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84</v>
      </c>
      <c r="B214" s="1"/>
      <c r="C214" s="1"/>
      <c r="D214" s="1"/>
      <c r="E214" s="1"/>
      <c r="F214" s="149" t="s">
        <v>84</v>
      </c>
      <c r="G214" s="129"/>
      <c r="H214" s="214">
        <f>H188+H199</f>
        <v>5641700</v>
      </c>
    </row>
    <row r="215" spans="1:8">
      <c r="A215" s="176" t="str">
        <f>Hoja2!A7</f>
        <v xml:space="preserve"> CINCO MILLONES  SEISCIENTOS  CUARENTA  Y  UN MIL  SETECIENTOS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321</v>
      </c>
      <c r="B216" s="216" t="s">
        <v>84</v>
      </c>
      <c r="C216" s="1"/>
      <c r="D216" s="1"/>
      <c r="E216" s="1"/>
      <c r="F216" s="217"/>
      <c r="G216" s="152" t="s">
        <v>77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78</v>
      </c>
      <c r="B219" s="221"/>
      <c r="C219" s="221"/>
      <c r="D219" s="221" t="s">
        <v>79</v>
      </c>
      <c r="E219" s="221"/>
      <c r="F219" s="221"/>
      <c r="G219" s="221"/>
      <c r="H219" s="222"/>
    </row>
    <row r="220" spans="1:8">
      <c r="A220" s="142" t="s">
        <v>76</v>
      </c>
      <c r="B220" s="1"/>
      <c r="C220" s="1"/>
      <c r="D220" s="1"/>
      <c r="E220" s="1" t="s">
        <v>77</v>
      </c>
      <c r="F220" s="1"/>
      <c r="G220" s="129"/>
      <c r="H220" s="143"/>
    </row>
    <row r="221" spans="1:8">
      <c r="A221" s="142" t="s">
        <v>78</v>
      </c>
      <c r="B221" s="1"/>
      <c r="C221" s="1"/>
      <c r="D221" s="1" t="s">
        <v>79</v>
      </c>
      <c r="E221" s="1"/>
      <c r="F221" s="1"/>
      <c r="G221" s="129"/>
      <c r="H221" s="143"/>
    </row>
    <row r="222" spans="1:8">
      <c r="A222" s="142" t="s">
        <v>76</v>
      </c>
      <c r="B222" s="1"/>
      <c r="C222" s="1"/>
      <c r="D222" s="1"/>
      <c r="E222" s="1" t="s">
        <v>77</v>
      </c>
      <c r="F222" s="1"/>
      <c r="G222" s="129"/>
      <c r="H222" s="143"/>
    </row>
    <row r="223" spans="1:8">
      <c r="A223" s="223" t="s">
        <v>80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81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82</v>
      </c>
      <c r="C230" s="1"/>
      <c r="D230" s="1"/>
      <c r="E230" s="228" t="s">
        <v>83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9" t="s">
        <v>339</v>
      </c>
      <c r="B235" s="300"/>
      <c r="C235" s="300"/>
      <c r="D235" s="300"/>
      <c r="E235" s="300"/>
      <c r="F235" s="300"/>
      <c r="G235" s="300"/>
      <c r="H235" s="301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9" t="s">
        <v>329</v>
      </c>
      <c r="B237" s="300"/>
      <c r="C237" s="300"/>
      <c r="D237" s="300"/>
      <c r="E237" s="300"/>
      <c r="F237" s="300"/>
      <c r="G237" s="300"/>
      <c r="H237" s="301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84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84</v>
      </c>
      <c r="D246" s="1"/>
      <c r="E246" s="1" t="s">
        <v>84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84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84</v>
      </c>
      <c r="D249" s="1"/>
      <c r="E249" s="1" t="s">
        <v>84</v>
      </c>
      <c r="F249" s="1"/>
      <c r="G249" s="1"/>
      <c r="H249" s="143"/>
    </row>
    <row r="250" spans="1:8">
      <c r="A250" s="142" t="s">
        <v>84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84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84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84</v>
      </c>
      <c r="G253" s="1"/>
      <c r="H253" s="143"/>
    </row>
    <row r="254" spans="1:8">
      <c r="A254" s="142"/>
      <c r="B254" s="1"/>
      <c r="C254" s="1" t="s">
        <v>84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84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84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84</v>
      </c>
      <c r="D257" s="155" t="s">
        <v>84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84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84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84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85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5000000</v>
      </c>
      <c r="D3" s="5">
        <f>TRUNC(A5,-5)</f>
        <v>5600000</v>
      </c>
      <c r="E3" s="5">
        <f>TRUNC(A5,-4)</f>
        <v>5640000</v>
      </c>
      <c r="F3" s="5">
        <f>TRUNC(A5,-3)</f>
        <v>5641000</v>
      </c>
      <c r="G3" s="5">
        <f>TRUNC(A5,-2)</f>
        <v>5641700</v>
      </c>
      <c r="H3" s="5">
        <f>TRUNC(A5,-1)</f>
        <v>5641700</v>
      </c>
      <c r="I3" s="5">
        <f>TRUNC(A5,0)</f>
        <v>5641700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5</v>
      </c>
      <c r="D4" s="7">
        <f>(D3-C3)/100000</f>
        <v>6</v>
      </c>
      <c r="E4" s="7">
        <f>(E3-D3)/10000</f>
        <v>4</v>
      </c>
      <c r="F4" s="7">
        <f>(F3-E3)/1000</f>
        <v>1</v>
      </c>
      <c r="G4" s="7">
        <f>(G3-F3)/100</f>
        <v>7</v>
      </c>
      <c r="H4" s="7">
        <f>(H3-G3)/10</f>
        <v>0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5641700</v>
      </c>
      <c r="B5" s="4" t="s">
        <v>86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CINCO MILLONES  SEISCIENTOS  CUARENTA  Y  UN MIL  SETECIENTOS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88</v>
      </c>
      <c r="C11" s="16" t="s">
        <v>89</v>
      </c>
      <c r="D11" s="16" t="s">
        <v>89</v>
      </c>
      <c r="E11" s="16" t="s">
        <v>90</v>
      </c>
      <c r="F11" s="17"/>
      <c r="G11" s="18" t="s">
        <v>91</v>
      </c>
      <c r="H11" s="18" t="s">
        <v>92</v>
      </c>
      <c r="I11" s="18" t="s">
        <v>93</v>
      </c>
      <c r="J11" s="18" t="s">
        <v>94</v>
      </c>
      <c r="K11" s="18"/>
      <c r="L11" s="18" t="s">
        <v>95</v>
      </c>
      <c r="M11" s="18"/>
      <c r="N11" s="18" t="s">
        <v>96</v>
      </c>
      <c r="O11" s="18" t="s">
        <v>97</v>
      </c>
      <c r="P11" s="18"/>
      <c r="Q11" s="18" t="s">
        <v>98</v>
      </c>
      <c r="R11" s="19"/>
    </row>
    <row r="12" spans="1:18">
      <c r="A12" s="20">
        <v>1</v>
      </c>
      <c r="B12" s="21" t="s">
        <v>99</v>
      </c>
      <c r="C12" s="21" t="s">
        <v>100</v>
      </c>
      <c r="D12" s="21" t="s">
        <v>101</v>
      </c>
      <c r="E12" s="21" t="s">
        <v>102</v>
      </c>
      <c r="F12" s="22" t="s">
        <v>103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 xml:space="preserve"> UN</v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104</v>
      </c>
      <c r="C13" s="25" t="s">
        <v>105</v>
      </c>
      <c r="D13" s="25" t="s">
        <v>106</v>
      </c>
      <c r="E13" s="25" t="s">
        <v>107</v>
      </c>
      <c r="F13" s="26" t="s">
        <v>108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109</v>
      </c>
      <c r="C14" s="25" t="s">
        <v>110</v>
      </c>
      <c r="D14" s="25" t="s">
        <v>111</v>
      </c>
      <c r="E14" s="25" t="s">
        <v>112</v>
      </c>
      <c r="F14" s="26" t="s">
        <v>113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114</v>
      </c>
      <c r="C15" s="25" t="s">
        <v>115</v>
      </c>
      <c r="D15" s="25" t="s">
        <v>116</v>
      </c>
      <c r="E15" s="25" t="s">
        <v>117</v>
      </c>
      <c r="F15" s="26" t="s">
        <v>118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 xml:space="preserve"> CUARENTA </v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119</v>
      </c>
      <c r="C16" s="25" t="s">
        <v>120</v>
      </c>
      <c r="D16" s="25" t="s">
        <v>121</v>
      </c>
      <c r="E16" s="25" t="s">
        <v>122</v>
      </c>
      <c r="F16" s="26" t="s">
        <v>123</v>
      </c>
      <c r="G16" s="23" t="str">
        <f>IF(A16=B4,C16,IF(AND(C4=5,B4=1),D16,""))</f>
        <v/>
      </c>
      <c r="H16" s="23" t="str">
        <f>IF(AND(C4&lt;6,B4=1),"",IF(A16=C4,F16,""))</f>
        <v xml:space="preserve"> CINCO MILLONES </v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124</v>
      </c>
      <c r="C17" s="25" t="s">
        <v>125</v>
      </c>
      <c r="D17" s="25" t="s">
        <v>126</v>
      </c>
      <c r="E17" s="25" t="s">
        <v>127</v>
      </c>
      <c r="F17" s="26" t="s">
        <v>128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 xml:space="preserve"> SEISCIENTOS </v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129</v>
      </c>
      <c r="C18" s="25" t="s">
        <v>130</v>
      </c>
      <c r="D18" s="25" t="s">
        <v>126</v>
      </c>
      <c r="E18" s="25" t="s">
        <v>131</v>
      </c>
      <c r="F18" s="26" t="s">
        <v>132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 xml:space="preserve"> SETECIENTOS </v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133</v>
      </c>
      <c r="C19" s="25" t="s">
        <v>134</v>
      </c>
      <c r="D19" s="25" t="s">
        <v>126</v>
      </c>
      <c r="E19" s="25" t="s">
        <v>135</v>
      </c>
      <c r="F19" s="26" t="s">
        <v>136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137</v>
      </c>
      <c r="C20" s="25" t="s">
        <v>138</v>
      </c>
      <c r="D20" s="25" t="s">
        <v>126</v>
      </c>
      <c r="E20" s="25" t="s">
        <v>139</v>
      </c>
      <c r="F20" s="26" t="s">
        <v>140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84</v>
      </c>
      <c r="C21" s="28" t="s">
        <v>84</v>
      </c>
      <c r="D21" s="29" t="s">
        <v>126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CINCO MILLONES </v>
      </c>
      <c r="I22" s="31" t="str">
        <f>I12&amp;I13&amp;I14&amp;I15&amp;I16&amp;I17&amp;I18&amp;I19&amp;I20</f>
        <v xml:space="preserve"> SEISCIENTOS </v>
      </c>
      <c r="J22" s="31" t="str">
        <f>J12&amp;J13&amp;J14&amp;J15&amp;J16&amp;J17&amp;J18&amp;J19&amp;J20</f>
        <v xml:space="preserve"> CUARENTA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UN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SETECIENTOS </v>
      </c>
      <c r="O22" s="31" t="str">
        <f>O12&amp;O13&amp;O14&amp;O15&amp;O16&amp;O17&amp;O18&amp;O19&amp;O20</f>
        <v/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141</v>
      </c>
      <c r="C23" s="25" t="s">
        <v>142</v>
      </c>
      <c r="D23" s="34" t="s">
        <v>143</v>
      </c>
      <c r="E23" s="25" t="s">
        <v>144</v>
      </c>
      <c r="F23" s="25" t="s">
        <v>145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141</v>
      </c>
      <c r="C24" s="25" t="s">
        <v>146</v>
      </c>
      <c r="D24" s="34" t="str">
        <f>IF(AND(B4&gt;0,C4&lt;2),E24,IF(AND(B4=1,C4&lt;6),E24,""))</f>
        <v/>
      </c>
      <c r="E24" s="34" t="s">
        <v>147</v>
      </c>
      <c r="F24" s="34" t="str">
        <f>IF(AND(C4&gt;0,B4&gt;2),F23,"")</f>
        <v/>
      </c>
      <c r="G24" s="35" t="s">
        <v>148</v>
      </c>
      <c r="H24" s="36" t="str">
        <f>G22&amp;F24&amp;H22&amp;D24&amp;I22&amp;J22&amp;K22&amp;L22&amp;M22&amp;N22&amp;O22&amp;P22&amp;Q22&amp;(IF(A5&gt;0," PESOS "&amp;J4&amp;"/100  M.N.",""))</f>
        <v xml:space="preserve"> CINCO MILLONES  SEISCIENTOS  CUARENTA  Y  UN MIL  SETECIENTOS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149</v>
      </c>
      <c r="C2" s="44" t="s">
        <v>150</v>
      </c>
      <c r="D2" s="45"/>
      <c r="E2" s="46"/>
    </row>
    <row r="3" spans="2:6">
      <c r="B3" s="47" t="s">
        <v>151</v>
      </c>
      <c r="C3" s="48" t="s">
        <v>152</v>
      </c>
      <c r="D3" s="48"/>
      <c r="E3" s="49"/>
    </row>
    <row r="4" spans="2:6">
      <c r="B4" s="50" t="s">
        <v>153</v>
      </c>
      <c r="C4" s="48" t="s">
        <v>154</v>
      </c>
      <c r="D4" s="48"/>
      <c r="E4" s="49"/>
    </row>
    <row r="5" spans="2:6">
      <c r="B5" s="47" t="s">
        <v>155</v>
      </c>
      <c r="C5" s="48" t="s">
        <v>156</v>
      </c>
      <c r="D5" s="48"/>
      <c r="E5" s="49"/>
    </row>
    <row r="6" spans="2:6">
      <c r="B6" s="51" t="s">
        <v>157</v>
      </c>
      <c r="C6" s="52" t="s">
        <v>158</v>
      </c>
      <c r="D6" s="53"/>
      <c r="E6" s="54"/>
    </row>
    <row r="7" spans="2:6">
      <c r="B7" s="309" t="s">
        <v>159</v>
      </c>
      <c r="C7" s="309"/>
      <c r="D7" s="309"/>
      <c r="E7" s="309"/>
    </row>
    <row r="8" spans="2:6">
      <c r="B8" s="310" t="s">
        <v>160</v>
      </c>
      <c r="C8" s="311"/>
      <c r="D8" s="311"/>
      <c r="E8" s="312"/>
    </row>
    <row r="9" spans="2:6">
      <c r="B9" s="55" t="s">
        <v>161</v>
      </c>
      <c r="C9" s="56">
        <v>1</v>
      </c>
      <c r="D9" s="57"/>
      <c r="E9" s="58"/>
    </row>
    <row r="10" spans="2:6">
      <c r="B10" s="59" t="s">
        <v>162</v>
      </c>
      <c r="C10" s="60" t="s">
        <v>163</v>
      </c>
      <c r="D10" s="61" t="s">
        <v>164</v>
      </c>
      <c r="E10" s="62" t="s">
        <v>165</v>
      </c>
    </row>
    <row r="11" spans="2:6">
      <c r="B11" s="59" t="s">
        <v>166</v>
      </c>
      <c r="C11" s="60" t="s">
        <v>167</v>
      </c>
      <c r="D11" s="63"/>
      <c r="E11" s="64"/>
    </row>
    <row r="12" spans="2:6">
      <c r="B12" s="59" t="s">
        <v>168</v>
      </c>
      <c r="C12" s="60" t="s">
        <v>169</v>
      </c>
      <c r="D12" s="63"/>
      <c r="E12" s="64"/>
    </row>
    <row r="13" spans="2:6">
      <c r="B13" s="59" t="s">
        <v>170</v>
      </c>
      <c r="C13" s="65" t="s">
        <v>171</v>
      </c>
      <c r="D13" s="60"/>
      <c r="E13" s="66"/>
      <c r="F13" s="67"/>
    </row>
    <row r="14" spans="2:6">
      <c r="B14" s="59" t="s">
        <v>172</v>
      </c>
      <c r="C14" s="68" t="str">
        <f>B34</f>
        <v>Oficina con Bodega</v>
      </c>
      <c r="D14" s="60"/>
      <c r="E14" s="58"/>
    </row>
    <row r="15" spans="2:6" ht="45" customHeight="1">
      <c r="B15" s="69" t="s">
        <v>173</v>
      </c>
      <c r="C15" s="313" t="s">
        <v>174</v>
      </c>
      <c r="D15" s="314"/>
      <c r="E15" s="315"/>
    </row>
    <row r="16" spans="2:6">
      <c r="B16" s="70" t="s">
        <v>175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10" t="s">
        <v>176</v>
      </c>
      <c r="C18" s="311"/>
      <c r="D18" s="311"/>
      <c r="E18" s="312"/>
    </row>
    <row r="19" spans="2:34">
      <c r="B19" s="73" t="s">
        <v>177</v>
      </c>
      <c r="C19" s="305" t="str">
        <f>D34</f>
        <v>Habitacional y comercial de 1er orden .</v>
      </c>
      <c r="D19" s="305"/>
      <c r="E19" s="306"/>
    </row>
    <row r="20" spans="2:34">
      <c r="B20" s="73" t="s">
        <v>178</v>
      </c>
      <c r="C20" s="76">
        <f>H34</f>
        <v>0.95</v>
      </c>
      <c r="D20" s="74"/>
      <c r="E20" s="75"/>
    </row>
    <row r="21" spans="2:34">
      <c r="B21" s="73" t="s">
        <v>179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180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181</v>
      </c>
      <c r="C23" s="307" t="s">
        <v>182</v>
      </c>
      <c r="D23" s="307"/>
      <c r="E23" s="308"/>
    </row>
    <row r="24" spans="2:34">
      <c r="B24" s="73"/>
      <c r="C24" s="307"/>
      <c r="D24" s="307"/>
      <c r="E24" s="308"/>
    </row>
    <row r="25" spans="2:34">
      <c r="B25" s="73"/>
      <c r="C25" s="307"/>
      <c r="D25" s="307"/>
      <c r="E25" s="308"/>
    </row>
    <row r="26" spans="2:34">
      <c r="B26" s="73"/>
      <c r="C26" s="307"/>
      <c r="D26" s="307"/>
      <c r="E26" s="308"/>
    </row>
    <row r="27" spans="2:34">
      <c r="B27" s="77" t="s">
        <v>183</v>
      </c>
      <c r="C27" s="78"/>
      <c r="D27" s="79" t="s">
        <v>184</v>
      </c>
      <c r="E27" s="80"/>
    </row>
    <row r="28" spans="2:34">
      <c r="B28" s="81"/>
      <c r="C28" s="82"/>
      <c r="D28" s="81"/>
      <c r="E28" s="82"/>
    </row>
    <row r="29" spans="2:34">
      <c r="B29" s="83" t="s">
        <v>185</v>
      </c>
      <c r="C29" s="84">
        <v>355.2</v>
      </c>
      <c r="D29" s="81" t="s">
        <v>186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187</v>
      </c>
      <c r="E31" s="88"/>
      <c r="F31" s="48"/>
      <c r="G31" s="87"/>
      <c r="H31" s="89" t="s">
        <v>188</v>
      </c>
      <c r="I31" s="89"/>
      <c r="J31" s="90"/>
      <c r="K31" s="91" t="s">
        <v>189</v>
      </c>
      <c r="L31" s="92"/>
      <c r="M31" s="92"/>
      <c r="N31" s="92"/>
      <c r="O31" s="92"/>
      <c r="P31" s="92"/>
      <c r="Q31" s="93"/>
      <c r="R31" s="91" t="s">
        <v>190</v>
      </c>
      <c r="S31" s="92"/>
      <c r="T31" s="92"/>
      <c r="U31" s="92"/>
      <c r="V31" s="92"/>
      <c r="W31" s="92"/>
      <c r="X31" s="92"/>
      <c r="Y31" s="93"/>
      <c r="Z31" s="92"/>
      <c r="AA31" s="91" t="s">
        <v>191</v>
      </c>
      <c r="AB31" s="92"/>
      <c r="AC31" s="91" t="s">
        <v>192</v>
      </c>
      <c r="AD31" s="93"/>
      <c r="AE31" s="94" t="s">
        <v>193</v>
      </c>
      <c r="AF31" s="93"/>
      <c r="AG31" s="91" t="s">
        <v>194</v>
      </c>
      <c r="AH31" s="95" t="s">
        <v>195</v>
      </c>
    </row>
    <row r="32" spans="2:34" s="96" customFormat="1" ht="12" thickBot="1">
      <c r="B32" s="97" t="s">
        <v>196</v>
      </c>
      <c r="C32" s="97" t="s">
        <v>197</v>
      </c>
      <c r="D32" s="97" t="s">
        <v>198</v>
      </c>
      <c r="E32" s="98"/>
      <c r="F32" s="98"/>
      <c r="G32" s="97" t="s">
        <v>199</v>
      </c>
      <c r="H32" s="99" t="s">
        <v>200</v>
      </c>
      <c r="I32" s="99" t="s">
        <v>201</v>
      </c>
      <c r="J32" s="100" t="s">
        <v>202</v>
      </c>
      <c r="K32" s="101" t="s">
        <v>203</v>
      </c>
      <c r="L32" s="102" t="s">
        <v>204</v>
      </c>
      <c r="M32" s="102" t="s">
        <v>205</v>
      </c>
      <c r="N32" s="102" t="s">
        <v>206</v>
      </c>
      <c r="O32" s="102" t="s">
        <v>207</v>
      </c>
      <c r="P32" s="102" t="s">
        <v>208</v>
      </c>
      <c r="Q32" s="103" t="s">
        <v>209</v>
      </c>
      <c r="R32" s="101" t="s">
        <v>210</v>
      </c>
      <c r="S32" s="102" t="s">
        <v>211</v>
      </c>
      <c r="T32" s="102" t="s">
        <v>212</v>
      </c>
      <c r="U32" s="102" t="s">
        <v>213</v>
      </c>
      <c r="V32" s="102" t="s">
        <v>214</v>
      </c>
      <c r="W32" s="102" t="s">
        <v>215</v>
      </c>
      <c r="X32" s="102" t="s">
        <v>216</v>
      </c>
      <c r="Y32" s="103" t="s">
        <v>217</v>
      </c>
      <c r="Z32" s="102" t="s">
        <v>218</v>
      </c>
      <c r="AA32" s="104" t="s">
        <v>219</v>
      </c>
      <c r="AB32" s="102" t="s">
        <v>220</v>
      </c>
      <c r="AC32" s="101" t="s">
        <v>221</v>
      </c>
      <c r="AD32" s="103" t="s">
        <v>222</v>
      </c>
      <c r="AE32" s="105" t="s">
        <v>223</v>
      </c>
      <c r="AF32" s="103" t="s">
        <v>224</v>
      </c>
      <c r="AG32" s="104" t="s">
        <v>225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226</v>
      </c>
      <c r="C35" s="114" t="s">
        <v>227</v>
      </c>
      <c r="D35" s="114" t="s">
        <v>228</v>
      </c>
      <c r="G35" s="114" t="s">
        <v>229</v>
      </c>
      <c r="H35" s="115" t="s">
        <v>230</v>
      </c>
      <c r="I35" s="114" t="s">
        <v>231</v>
      </c>
      <c r="J35" s="114" t="s">
        <v>232</v>
      </c>
      <c r="K35" s="116" t="s">
        <v>233</v>
      </c>
      <c r="L35" s="116" t="s">
        <v>234</v>
      </c>
      <c r="M35" s="116" t="s">
        <v>235</v>
      </c>
      <c r="N35" s="116" t="s">
        <v>236</v>
      </c>
      <c r="O35" s="116" t="s">
        <v>236</v>
      </c>
      <c r="P35" s="116" t="s">
        <v>237</v>
      </c>
      <c r="Q35" s="116" t="s">
        <v>238</v>
      </c>
      <c r="R35" s="116" t="s">
        <v>239</v>
      </c>
      <c r="S35" s="116" t="s">
        <v>239</v>
      </c>
      <c r="T35" s="116" t="s">
        <v>240</v>
      </c>
      <c r="U35" s="116" t="s">
        <v>241</v>
      </c>
      <c r="V35" s="116" t="s">
        <v>238</v>
      </c>
      <c r="W35" s="116" t="s">
        <v>242</v>
      </c>
      <c r="X35" s="116" t="s">
        <v>243</v>
      </c>
      <c r="Y35" s="116" t="s">
        <v>238</v>
      </c>
      <c r="Z35" s="116" t="s">
        <v>244</v>
      </c>
      <c r="AA35" s="117" t="s">
        <v>245</v>
      </c>
      <c r="AB35" s="117" t="s">
        <v>246</v>
      </c>
      <c r="AC35" s="117" t="s">
        <v>247</v>
      </c>
      <c r="AD35" s="114" t="s">
        <v>248</v>
      </c>
      <c r="AE35" s="114" t="s">
        <v>249</v>
      </c>
      <c r="AF35" s="114" t="s">
        <v>250</v>
      </c>
      <c r="AG35" s="114" t="s">
        <v>251</v>
      </c>
      <c r="AH35" s="114" t="s">
        <v>252</v>
      </c>
    </row>
    <row r="36" spans="1:34" s="114" customFormat="1">
      <c r="A36" s="114">
        <v>2</v>
      </c>
      <c r="B36" s="114" t="s">
        <v>253</v>
      </c>
      <c r="C36" s="114" t="s">
        <v>254</v>
      </c>
      <c r="D36" s="114" t="s">
        <v>255</v>
      </c>
      <c r="G36" s="114" t="s">
        <v>256</v>
      </c>
      <c r="H36" s="118">
        <v>0.95</v>
      </c>
      <c r="I36" s="114" t="s">
        <v>257</v>
      </c>
      <c r="J36" s="114" t="s">
        <v>258</v>
      </c>
      <c r="K36" s="114" t="s">
        <v>259</v>
      </c>
      <c r="L36" s="114" t="s">
        <v>260</v>
      </c>
      <c r="M36" s="114" t="s">
        <v>261</v>
      </c>
      <c r="N36" s="114" t="s">
        <v>262</v>
      </c>
      <c r="O36" s="114" t="s">
        <v>262</v>
      </c>
      <c r="P36" s="114" t="s">
        <v>263</v>
      </c>
      <c r="Q36" s="114" t="s">
        <v>261</v>
      </c>
      <c r="R36" s="116" t="s">
        <v>264</v>
      </c>
      <c r="S36" s="116" t="s">
        <v>264</v>
      </c>
      <c r="T36" s="116" t="s">
        <v>265</v>
      </c>
      <c r="U36" s="114" t="s">
        <v>266</v>
      </c>
      <c r="V36" s="114" t="s">
        <v>267</v>
      </c>
      <c r="W36" s="116" t="s">
        <v>268</v>
      </c>
      <c r="X36" s="114" t="s">
        <v>269</v>
      </c>
      <c r="Z36" s="114" t="s">
        <v>270</v>
      </c>
      <c r="AA36" s="117" t="s">
        <v>271</v>
      </c>
      <c r="AB36" s="114" t="s">
        <v>272</v>
      </c>
      <c r="AD36" s="114" t="s">
        <v>273</v>
      </c>
      <c r="AF36" s="114" t="s">
        <v>274</v>
      </c>
      <c r="AG36" s="114" t="s">
        <v>275</v>
      </c>
    </row>
    <row r="37" spans="1:34" s="114" customFormat="1">
      <c r="A37" s="114">
        <v>3</v>
      </c>
      <c r="B37" s="114" t="s">
        <v>276</v>
      </c>
      <c r="C37" s="114" t="s">
        <v>277</v>
      </c>
      <c r="D37" s="114" t="s">
        <v>278</v>
      </c>
      <c r="G37" s="114" t="s">
        <v>279</v>
      </c>
      <c r="H37" s="118">
        <v>0.9</v>
      </c>
      <c r="I37" s="114" t="s">
        <v>280</v>
      </c>
      <c r="J37" s="114" t="s">
        <v>281</v>
      </c>
      <c r="K37" s="114" t="s">
        <v>282</v>
      </c>
      <c r="L37" s="114" t="s">
        <v>283</v>
      </c>
      <c r="N37" s="114" t="s">
        <v>284</v>
      </c>
      <c r="O37" s="114" t="s">
        <v>285</v>
      </c>
      <c r="P37" s="304" t="s">
        <v>286</v>
      </c>
      <c r="Q37" s="114" t="s">
        <v>287</v>
      </c>
      <c r="R37" s="114" t="s">
        <v>288</v>
      </c>
      <c r="S37" s="114" t="s">
        <v>289</v>
      </c>
      <c r="T37" s="114" t="s">
        <v>238</v>
      </c>
      <c r="U37" s="114" t="s">
        <v>290</v>
      </c>
      <c r="V37" s="114" t="s">
        <v>291</v>
      </c>
      <c r="W37" s="114" t="s">
        <v>292</v>
      </c>
      <c r="AA37" s="114" t="s">
        <v>293</v>
      </c>
      <c r="AC37" s="114" t="s">
        <v>294</v>
      </c>
      <c r="AD37" s="114" t="s">
        <v>295</v>
      </c>
      <c r="AF37" s="116" t="s">
        <v>238</v>
      </c>
    </row>
    <row r="38" spans="1:34" s="114" customFormat="1">
      <c r="A38" s="114">
        <v>4</v>
      </c>
      <c r="B38" s="114" t="s">
        <v>296</v>
      </c>
      <c r="C38" s="114" t="s">
        <v>297</v>
      </c>
      <c r="D38" s="114" t="s">
        <v>298</v>
      </c>
      <c r="G38" s="114" t="s">
        <v>299</v>
      </c>
      <c r="H38" s="118">
        <v>0.85</v>
      </c>
      <c r="I38" s="114" t="s">
        <v>300</v>
      </c>
      <c r="J38" s="114" t="s">
        <v>301</v>
      </c>
      <c r="M38" s="114" t="s">
        <v>302</v>
      </c>
      <c r="N38" s="114" t="s">
        <v>303</v>
      </c>
      <c r="O38" s="304" t="s">
        <v>304</v>
      </c>
      <c r="P38" s="304"/>
      <c r="S38" s="304" t="s">
        <v>305</v>
      </c>
      <c r="U38" s="114" t="s">
        <v>306</v>
      </c>
      <c r="W38" s="114" t="s">
        <v>307</v>
      </c>
    </row>
    <row r="39" spans="1:34" s="114" customFormat="1">
      <c r="B39" s="114" t="s">
        <v>308</v>
      </c>
      <c r="C39" s="114" t="s">
        <v>309</v>
      </c>
      <c r="D39" s="114" t="s">
        <v>310</v>
      </c>
      <c r="G39" s="304" t="s">
        <v>311</v>
      </c>
      <c r="H39" s="118">
        <v>0.8</v>
      </c>
      <c r="I39" s="114" t="s">
        <v>312</v>
      </c>
      <c r="J39" s="114" t="s">
        <v>313</v>
      </c>
      <c r="N39" s="114" t="s">
        <v>238</v>
      </c>
      <c r="O39" s="304"/>
      <c r="P39" s="304"/>
      <c r="S39" s="304"/>
      <c r="U39" s="114" t="s">
        <v>314</v>
      </c>
      <c r="W39" s="114" t="s">
        <v>252</v>
      </c>
    </row>
    <row r="40" spans="1:34" s="114" customFormat="1">
      <c r="C40" s="114" t="s">
        <v>315</v>
      </c>
      <c r="D40" s="114" t="s">
        <v>316</v>
      </c>
      <c r="G40" s="304"/>
      <c r="H40" s="118">
        <v>0.75</v>
      </c>
      <c r="I40" s="114" t="s">
        <v>317</v>
      </c>
      <c r="O40" s="304"/>
      <c r="S40" s="304"/>
      <c r="U40" s="304" t="s">
        <v>318</v>
      </c>
    </row>
    <row r="41" spans="1:34" s="114" customFormat="1">
      <c r="G41" s="114" t="s">
        <v>319</v>
      </c>
      <c r="H41" s="118">
        <v>0.7</v>
      </c>
      <c r="U41" s="304"/>
    </row>
    <row r="42" spans="1:34" s="114" customFormat="1">
      <c r="H42" s="119">
        <v>0.65</v>
      </c>
      <c r="U42" s="304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320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2012-11-05T17:41:12Z</cp:lastPrinted>
  <dcterms:created xsi:type="dcterms:W3CDTF">1999-03-21T10:09:47Z</dcterms:created>
  <dcterms:modified xsi:type="dcterms:W3CDTF">2012-11-05T17:44:30Z</dcterms:modified>
</cp:coreProperties>
</file>